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orona Neustarthilfe\"/>
    </mc:Choice>
  </mc:AlternateContent>
  <bookViews>
    <workbookView xWindow="0" yWindow="0" windowWidth="9573" windowHeight="8847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9" i="1" l="1"/>
  <c r="C12" i="1" s="1"/>
  <c r="C8" i="1"/>
  <c r="A11" i="1"/>
  <c r="C15" i="1"/>
  <c r="A16" i="1" l="1"/>
  <c r="A15" i="1"/>
  <c r="C14" i="1"/>
  <c r="A14" i="1"/>
  <c r="A13" i="1"/>
  <c r="C17" i="1"/>
  <c r="C18" i="1" s="1"/>
  <c r="A19" i="1" l="1"/>
</calcChain>
</file>

<file path=xl/sharedStrings.xml><?xml version="1.0" encoding="utf-8"?>
<sst xmlns="http://schemas.openxmlformats.org/spreadsheetml/2006/main" count="13" uniqueCount="13">
  <si>
    <t>incl. Berechnung der möglichen Rückzahlung bei Umsätzen bis Juni 2021</t>
  </si>
  <si>
    <t>Jahresumsatz in 2019 (netto)</t>
  </si>
  <si>
    <t>Referenzumsatz (6 Monate aus 12)</t>
  </si>
  <si>
    <t>Schätz-Umsatz Januar bis Juni 2021 (netto)</t>
  </si>
  <si>
    <t>Umsatzrückgang (gegenüber ½ Jahresdurchschnitt 2019)</t>
  </si>
  <si>
    <t>Möglicher Höchstbetrag der Neustarthilfe (=Vorschuss)</t>
  </si>
  <si>
    <t>(50% des Referenzumsatzes, jedoch max. 7.500 €)</t>
  </si>
  <si>
    <t>Dein Umsatz 2021 plus Vorschuss der Hilfe ergeben</t>
  </si>
  <si>
    <t>Nach Abrechnung / Rückzahlung verbleiben von dem Vorschuss</t>
  </si>
  <si>
    <r>
      <t>Tatsächliche Neustarthilfe pro Monat</t>
    </r>
    <r>
      <rPr>
        <sz val="14"/>
        <color theme="0" tint="-4.9989318521683403E-2"/>
        <rFont val="Arial"/>
        <family val="2"/>
      </rPr>
      <t xml:space="preserve"> (über 6 Monate)</t>
    </r>
  </si>
  <si>
    <t>Berechnung auf Grundlage bisheriger Veröffentlichungen</t>
  </si>
  <si>
    <t>Berechnungstool Neustarthilfe</t>
  </si>
  <si>
    <t>Stand: 17.2.21 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</si>
</sst>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4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1" tint="0.34998626667073579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2"/>
      <color theme="1"/>
      <name val="Arial"/>
      <family val="2"/>
    </font>
    <font>
      <b/>
      <sz val="15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4"/>
      <color rgb="FFC00000"/>
      <name val="Arial"/>
      <family val="2"/>
    </font>
    <font>
      <b/>
      <sz val="14"/>
      <color theme="0" tint="-4.9989318521683403E-2"/>
      <name val="Arial"/>
      <family val="2"/>
    </font>
    <font>
      <sz val="14"/>
      <color theme="0" tint="-4.9989318521683403E-2"/>
      <name val="Arial"/>
      <family val="2"/>
    </font>
    <font>
      <sz val="14"/>
      <color theme="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medium">
        <color indexed="64"/>
      </right>
      <top/>
      <bottom style="thin">
        <color theme="1" tint="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4" fillId="0" borderId="1" xfId="0" applyFont="1" applyBorder="1" applyAlignment="1">
      <alignment horizontal="left" vertical="top" indent="1"/>
    </xf>
    <xf numFmtId="0" fontId="4" fillId="0" borderId="0" xfId="0" applyFont="1" applyBorder="1" applyAlignment="1">
      <alignment vertical="top"/>
    </xf>
    <xf numFmtId="0" fontId="5" fillId="0" borderId="1" xfId="0" quotePrefix="1" applyFont="1" applyBorder="1" applyAlignment="1">
      <alignment horizontal="left" vertical="top" indent="1"/>
    </xf>
    <xf numFmtId="0" fontId="5" fillId="0" borderId="0" xfId="0" quotePrefix="1" applyFont="1" applyBorder="1" applyAlignment="1">
      <alignment vertical="top"/>
    </xf>
    <xf numFmtId="164" fontId="5" fillId="0" borderId="2" xfId="0" applyNumberFormat="1" applyFont="1" applyBorder="1" applyAlignment="1">
      <alignment horizontal="right" vertical="top" indent="1"/>
    </xf>
    <xf numFmtId="0" fontId="4" fillId="0" borderId="1" xfId="0" quotePrefix="1" applyFont="1" applyBorder="1" applyAlignment="1">
      <alignment horizontal="left" vertical="top" indent="1"/>
    </xf>
    <xf numFmtId="0" fontId="4" fillId="0" borderId="0" xfId="0" quotePrefix="1" applyFont="1" applyBorder="1" applyAlignment="1">
      <alignment vertical="top"/>
    </xf>
    <xf numFmtId="0" fontId="7" fillId="0" borderId="4" xfId="0" applyFont="1" applyBorder="1" applyAlignment="1">
      <alignment horizontal="left" vertical="center" indent="1"/>
    </xf>
    <xf numFmtId="0" fontId="8" fillId="0" borderId="5" xfId="0" applyFont="1" applyBorder="1"/>
    <xf numFmtId="164" fontId="7" fillId="0" borderId="6" xfId="0" applyNumberFormat="1" applyFont="1" applyBorder="1" applyAlignment="1">
      <alignment horizontal="right" indent="1"/>
    </xf>
    <xf numFmtId="0" fontId="5" fillId="0" borderId="1" xfId="0" quotePrefix="1" applyFont="1" applyFill="1" applyBorder="1" applyAlignment="1">
      <alignment horizontal="left" indent="1"/>
    </xf>
    <xf numFmtId="0" fontId="5" fillId="0" borderId="0" xfId="0" quotePrefix="1" applyFont="1" applyFill="1" applyBorder="1" applyAlignment="1"/>
    <xf numFmtId="164" fontId="5" fillId="0" borderId="2" xfId="0" applyNumberFormat="1" applyFont="1" applyFill="1" applyBorder="1" applyAlignment="1">
      <alignment horizontal="right" vertical="center" indent="1"/>
    </xf>
    <xf numFmtId="0" fontId="9" fillId="0" borderId="1" xfId="0" quotePrefix="1" applyFont="1" applyFill="1" applyBorder="1" applyAlignment="1">
      <alignment horizontal="left" vertical="top" indent="1"/>
    </xf>
    <xf numFmtId="0" fontId="0" fillId="0" borderId="0" xfId="0" applyBorder="1"/>
    <xf numFmtId="0" fontId="0" fillId="0" borderId="2" xfId="0" applyBorder="1" applyAlignment="1">
      <alignment horizontal="right" vertical="center" indent="1"/>
    </xf>
    <xf numFmtId="0" fontId="5" fillId="0" borderId="1" xfId="0" quotePrefix="1" applyFont="1" applyFill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 indent="1"/>
    </xf>
    <xf numFmtId="0" fontId="14" fillId="0" borderId="1" xfId="0" quotePrefix="1" applyFont="1" applyFill="1" applyBorder="1" applyAlignment="1">
      <alignment horizontal="left" vertical="top" indent="1"/>
    </xf>
    <xf numFmtId="0" fontId="4" fillId="0" borderId="1" xfId="0" quotePrefix="1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164" fontId="12" fillId="0" borderId="2" xfId="0" applyNumberFormat="1" applyFont="1" applyFill="1" applyBorder="1" applyAlignment="1">
      <alignment horizontal="right" vertical="center" indent="1"/>
    </xf>
    <xf numFmtId="0" fontId="15" fillId="2" borderId="7" xfId="0" applyFont="1" applyFill="1" applyBorder="1" applyAlignment="1">
      <alignment horizontal="left" vertical="center" indent="1"/>
    </xf>
    <xf numFmtId="0" fontId="15" fillId="2" borderId="8" xfId="0" applyFont="1" applyFill="1" applyBorder="1" applyAlignment="1">
      <alignment vertical="center"/>
    </xf>
    <xf numFmtId="164" fontId="15" fillId="2" borderId="9" xfId="0" applyNumberFormat="1" applyFont="1" applyFill="1" applyBorder="1" applyAlignment="1">
      <alignment horizontal="right" vertical="center" indent="1"/>
    </xf>
    <xf numFmtId="0" fontId="17" fillId="2" borderId="0" xfId="0" applyFont="1" applyFill="1" applyBorder="1" applyAlignment="1">
      <alignment horizontal="left" vertical="center" indent="1"/>
    </xf>
    <xf numFmtId="0" fontId="15" fillId="2" borderId="0" xfId="0" applyFont="1" applyFill="1" applyBorder="1" applyAlignment="1">
      <alignment vertical="center"/>
    </xf>
    <xf numFmtId="164" fontId="15" fillId="2" borderId="0" xfId="0" applyNumberFormat="1" applyFont="1" applyFill="1" applyBorder="1" applyAlignment="1">
      <alignment horizontal="right" vertical="center" indent="1"/>
    </xf>
    <xf numFmtId="0" fontId="18" fillId="0" borderId="0" xfId="1"/>
    <xf numFmtId="0" fontId="19" fillId="3" borderId="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2" fillId="4" borderId="1" xfId="0" quotePrefix="1" applyFont="1" applyFill="1" applyBorder="1" applyAlignment="1">
      <alignment horizontal="left" vertical="center" indent="1"/>
    </xf>
    <xf numFmtId="0" fontId="13" fillId="4" borderId="0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 applyProtection="1">
      <alignment horizontal="right" vertical="top" indent="1"/>
      <protection locked="0"/>
    </xf>
    <xf numFmtId="164" fontId="6" fillId="4" borderId="3" xfId="0" applyNumberFormat="1" applyFont="1" applyFill="1" applyBorder="1" applyAlignment="1" applyProtection="1">
      <alignment horizontal="right" vertical="top" indent="1"/>
      <protection locked="0"/>
    </xf>
    <xf numFmtId="0" fontId="10" fillId="4" borderId="1" xfId="0" quotePrefix="1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164" fontId="12" fillId="4" borderId="2" xfId="0" applyNumberFormat="1" applyFont="1" applyFill="1" applyBorder="1" applyAlignment="1">
      <alignment horizontal="right" vertical="center" indent="1"/>
    </xf>
    <xf numFmtId="0" fontId="6" fillId="4" borderId="0" xfId="0" applyFont="1" applyFill="1" applyBorder="1" applyAlignment="1">
      <alignment horizontal="left" vertical="top" indent="1"/>
    </xf>
    <xf numFmtId="164" fontId="6" fillId="0" borderId="2" xfId="0" applyNumberFormat="1" applyFont="1" applyBorder="1" applyAlignment="1">
      <alignment horizontal="right" vertical="top" indent="1"/>
    </xf>
    <xf numFmtId="0" fontId="20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C7" sqref="C7"/>
    </sheetView>
  </sheetViews>
  <sheetFormatPr baseColWidth="10" defaultRowHeight="14.4" x14ac:dyDescent="0.3"/>
  <cols>
    <col min="2" max="2" width="67.5" customWidth="1"/>
    <col min="3" max="3" width="81.5" customWidth="1"/>
  </cols>
  <sheetData>
    <row r="1" spans="1:3" ht="23.05" x14ac:dyDescent="0.45">
      <c r="B1" s="51" t="s">
        <v>11</v>
      </c>
      <c r="C1" s="52"/>
    </row>
    <row r="3" spans="1:3" ht="17.850000000000001" x14ac:dyDescent="0.3">
      <c r="A3" s="39" t="s">
        <v>0</v>
      </c>
      <c r="B3" s="40"/>
      <c r="C3" s="41"/>
    </row>
    <row r="4" spans="1:3" ht="16.149999999999999" thickBot="1" x14ac:dyDescent="0.35">
      <c r="A4" s="1" t="s">
        <v>12</v>
      </c>
      <c r="B4" s="2"/>
      <c r="C4" s="3"/>
    </row>
    <row r="5" spans="1:3" ht="18.45" thickBot="1" x14ac:dyDescent="0.35">
      <c r="A5" s="4" t="s">
        <v>1</v>
      </c>
      <c r="B5" s="5"/>
      <c r="C5" s="42">
        <v>15000</v>
      </c>
    </row>
    <row r="6" spans="1:3" ht="18.45" thickBot="1" x14ac:dyDescent="0.35">
      <c r="A6" s="6" t="s">
        <v>2</v>
      </c>
      <c r="B6" s="7"/>
      <c r="C6" s="8">
        <f>C5/2</f>
        <v>7500</v>
      </c>
    </row>
    <row r="7" spans="1:3" ht="18.45" thickBot="1" x14ac:dyDescent="0.35">
      <c r="A7" s="9" t="s">
        <v>3</v>
      </c>
      <c r="B7" s="10"/>
      <c r="C7" s="43">
        <v>25000</v>
      </c>
    </row>
    <row r="8" spans="1:3" ht="17.850000000000001" x14ac:dyDescent="0.35">
      <c r="A8" s="11" t="s">
        <v>4</v>
      </c>
      <c r="B8" s="12"/>
      <c r="C8" s="13">
        <f>IF(C6-C7&gt;0,C6-C7,0)</f>
        <v>0</v>
      </c>
    </row>
    <row r="9" spans="1:3" ht="17.850000000000001" x14ac:dyDescent="0.35">
      <c r="A9" s="14" t="s">
        <v>5</v>
      </c>
      <c r="B9" s="15"/>
      <c r="C9" s="16">
        <f>IF(C6/2&gt;7500,7500,C6/2)</f>
        <v>3750</v>
      </c>
    </row>
    <row r="10" spans="1:3" ht="15.55" x14ac:dyDescent="0.3">
      <c r="A10" s="17" t="s">
        <v>6</v>
      </c>
      <c r="B10" s="18"/>
      <c r="C10" s="19"/>
    </row>
    <row r="11" spans="1:3" ht="19.05" x14ac:dyDescent="0.3">
      <c r="A11" s="44" t="str">
        <f>"Dein Schätz-Umsatz Jan.-Jun. beträgt "&amp;ROUND(C7/C6*100,2)&amp;"% des Referenzumsatzes"</f>
        <v>Dein Schätz-Umsatz Jan.-Jun. beträgt 333,33% des Referenzumsatzes</v>
      </c>
      <c r="B11" s="45"/>
      <c r="C11" s="46"/>
    </row>
    <row r="12" spans="1:3" ht="17.850000000000001" x14ac:dyDescent="0.3">
      <c r="A12" s="20" t="s">
        <v>7</v>
      </c>
      <c r="B12" s="21"/>
      <c r="C12" s="22">
        <f>C7+C9</f>
        <v>28750</v>
      </c>
    </row>
    <row r="13" spans="1:3" ht="17.850000000000001" x14ac:dyDescent="0.3">
      <c r="A13" s="36" t="str">
        <f>"Vorschuss + Umsatz Jan.-Jun. ergäben "&amp;ROUND(C12/C6*100,2)&amp;"% des Referenzumsatzes"</f>
        <v>Vorschuss + Umsatz Jan.-Jun. ergäben 383,33% des Referenzumsatzes</v>
      </c>
      <c r="B13" s="37"/>
      <c r="C13" s="38"/>
    </row>
    <row r="14" spans="1:3" ht="17.850000000000001" x14ac:dyDescent="0.3">
      <c r="A14" s="23" t="str">
        <f>IF(C12/C6*100&gt;90.0001,"die maximal erlaubten 90% des Referenzumsatzes sind","")</f>
        <v>die maximal erlaubten 90% des Referenzumsatzes sind</v>
      </c>
      <c r="B14" s="49"/>
      <c r="C14" s="50">
        <f>IF(C12/C6*100&gt;90.0001,C6*0.9,"")</f>
        <v>6750</v>
      </c>
    </row>
    <row r="15" spans="1:3" ht="17.850000000000001" x14ac:dyDescent="0.3">
      <c r="A15" s="36" t="str">
        <f>"Voraussichtliche Rückzahlung (= "&amp;ROUND(C15/C9*100,2)&amp;"% des Vorschusses)"</f>
        <v>Voraussichtliche Rückzahlung (= 100% des Vorschusses)</v>
      </c>
      <c r="B15" s="47"/>
      <c r="C15" s="48">
        <f>IF(C7&lt;C6*0.9,IF(C12-C6*0.9&gt;0,C12-C6*0.9,0),C9)</f>
        <v>3750</v>
      </c>
    </row>
    <row r="16" spans="1:3" ht="17.850000000000001" x14ac:dyDescent="0.3">
      <c r="A16" s="24" t="str">
        <f>IF(C15&gt;0,IF(C15&lt;=250,"Bis zu 250 € müssen nicht zurückgezahlt werden.",IF(C7/C6&gt;=0.9,"Komplette Rückzahlung, wenn der Umsatzrückgang max. 10% beträgt.","")),"")</f>
        <v>Komplette Rückzahlung, wenn der Umsatzrückgang max. 10% beträgt.</v>
      </c>
      <c r="B16" s="25"/>
      <c r="C16" s="26"/>
    </row>
    <row r="17" spans="1:3" ht="17.850000000000001" x14ac:dyDescent="0.3">
      <c r="A17" s="36" t="s">
        <v>8</v>
      </c>
      <c r="B17" s="47"/>
      <c r="C17" s="48">
        <f>IF(C7+0.01&gt;C6*0.9,0,IF(C15&gt;=250,(C9-C15),C9))</f>
        <v>0</v>
      </c>
    </row>
    <row r="18" spans="1:3" ht="18.45" thickBot="1" x14ac:dyDescent="0.35">
      <c r="A18" s="27" t="s">
        <v>9</v>
      </c>
      <c r="B18" s="28"/>
      <c r="C18" s="29">
        <f>C17/6</f>
        <v>0</v>
      </c>
    </row>
    <row r="19" spans="1:3" ht="17.850000000000001" x14ac:dyDescent="0.3">
      <c r="A19" s="30" t="str">
        <f>IF(C8&gt;0,IF(C17/C8*100&gt;0,"Rechnerisch werden im ersten Hj. damit "&amp;ROUND(C17/C8*100,2)&amp;"% Umsatzrückgang ersetzt.",""),"")</f>
        <v/>
      </c>
      <c r="B19" s="31"/>
      <c r="C19" s="32"/>
    </row>
    <row r="20" spans="1:3" x14ac:dyDescent="0.3">
      <c r="B20" s="33"/>
    </row>
    <row r="21" spans="1:3" ht="15.55" x14ac:dyDescent="0.3">
      <c r="A21" s="34" t="s">
        <v>10</v>
      </c>
      <c r="B21" s="34"/>
      <c r="C21" s="35"/>
    </row>
  </sheetData>
  <mergeCells count="9">
    <mergeCell ref="A17:B17"/>
    <mergeCell ref="A21:C21"/>
    <mergeCell ref="B1:C1"/>
    <mergeCell ref="A3:C3"/>
    <mergeCell ref="A4:C4"/>
    <mergeCell ref="C9:C10"/>
    <mergeCell ref="A11:C11"/>
    <mergeCell ref="A13:C13"/>
    <mergeCell ref="A15:B1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LuF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Feld</dc:creator>
  <cp:lastModifiedBy>Helmut Feld</cp:lastModifiedBy>
  <cp:lastPrinted>2021-02-22T12:22:37Z</cp:lastPrinted>
  <dcterms:created xsi:type="dcterms:W3CDTF">2021-02-22T11:27:20Z</dcterms:created>
  <dcterms:modified xsi:type="dcterms:W3CDTF">2021-02-22T12:24:36Z</dcterms:modified>
</cp:coreProperties>
</file>